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Requirnment" sheetId="1" r:id="rId1"/>
    <sheet name="Working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L16" i="1"/>
  <c r="L10"/>
  <c r="E12" i="2"/>
  <c r="C12"/>
  <c r="E6"/>
  <c r="E5"/>
  <c r="C6"/>
  <c r="O9" i="1"/>
  <c r="O14"/>
  <c r="O16"/>
  <c r="I13"/>
  <c r="E16"/>
  <c r="C16"/>
  <c r="I11"/>
  <c r="I12" s="1"/>
  <c r="I18" s="1"/>
</calcChain>
</file>

<file path=xl/sharedStrings.xml><?xml version="1.0" encoding="utf-8"?>
<sst xmlns="http://schemas.openxmlformats.org/spreadsheetml/2006/main" count="85" uniqueCount="65">
  <si>
    <t>Mr. Entrepreneur</t>
  </si>
  <si>
    <t>Cash Book</t>
  </si>
  <si>
    <t>For The year ending on March 31, 2014</t>
  </si>
  <si>
    <t>Details</t>
  </si>
  <si>
    <t>Cash Recipt</t>
  </si>
  <si>
    <t>Cach Payments</t>
  </si>
  <si>
    <t>Ammount</t>
  </si>
  <si>
    <t>Capital Account</t>
  </si>
  <si>
    <t>Debtors Account</t>
  </si>
  <si>
    <t>Utility Bill Account</t>
  </si>
  <si>
    <t>Misc.Direct expense</t>
  </si>
  <si>
    <t>Manager’s Salary</t>
  </si>
  <si>
    <t>Drawings</t>
  </si>
  <si>
    <t>Fixed Assets</t>
  </si>
  <si>
    <t>Repair</t>
  </si>
  <si>
    <t>Other operating expense</t>
  </si>
  <si>
    <t>Closing balance</t>
  </si>
  <si>
    <t>Total</t>
  </si>
  <si>
    <t>Income Statement</t>
  </si>
  <si>
    <t>Detail</t>
  </si>
  <si>
    <t>Sales (w-1)</t>
  </si>
  <si>
    <t xml:space="preserve">Opening Stock                                 </t>
  </si>
  <si>
    <t>+ Direct Expenses</t>
  </si>
  <si>
    <t>Less - Closing Stock</t>
  </si>
  <si>
    <t>Cost of Goods Sold</t>
  </si>
  <si>
    <t>Manager Salary</t>
  </si>
  <si>
    <t>Repairs</t>
  </si>
  <si>
    <t>Other Operation expenses</t>
  </si>
  <si>
    <t>Depreciation</t>
  </si>
  <si>
    <t>Net Profit</t>
  </si>
  <si>
    <t>Balance Sheet</t>
  </si>
  <si>
    <t>As on March 31, 2014</t>
  </si>
  <si>
    <t>Assets</t>
  </si>
  <si>
    <t>Amount(Rs)</t>
  </si>
  <si>
    <t>Liabilities</t>
  </si>
  <si>
    <t>Cash</t>
  </si>
  <si>
    <t>Inventory</t>
  </si>
  <si>
    <t>Fixed Assets 
(25000-2500)</t>
  </si>
  <si>
    <t>Loan</t>
  </si>
  <si>
    <t>Outstanding bill</t>
  </si>
  <si>
    <t>Creditors</t>
  </si>
  <si>
    <t>Total Liabilities</t>
  </si>
  <si>
    <t>Owner Equity</t>
  </si>
  <si>
    <t>Capital</t>
  </si>
  <si>
    <t xml:space="preserve">Less Drawings  </t>
  </si>
  <si>
    <t xml:space="preserve">Add Net profit </t>
  </si>
  <si>
    <t>TotalOwner Equity</t>
  </si>
  <si>
    <t>Calculation of Sales W-1</t>
  </si>
  <si>
    <t>Amount</t>
  </si>
  <si>
    <t>Balance B/d</t>
  </si>
  <si>
    <t xml:space="preserve">Cash Account </t>
  </si>
  <si>
    <t>Sales (256825/85%)</t>
  </si>
  <si>
    <t xml:space="preserve">Balance C/d (302147/15%) </t>
  </si>
  <si>
    <t>Creditors Account( Purchases)  W-2</t>
  </si>
  <si>
    <t>Purchases</t>
  </si>
  <si>
    <t>Cash Paid to creditors</t>
  </si>
  <si>
    <t>Payment to Creditors</t>
  </si>
  <si>
    <t>Loan Payment</t>
  </si>
  <si>
    <t>Utility Bills Paid (16,000+
4,500)</t>
  </si>
  <si>
    <t>Loan (40000-10000)</t>
  </si>
  <si>
    <t>Clossing Debtors</t>
  </si>
  <si>
    <t>Add Purchases (Reverse Calculation)</t>
  </si>
  <si>
    <t>Gross Profit (40% of sale)</t>
  </si>
  <si>
    <t>Debtors (15% of Sale)</t>
  </si>
  <si>
    <t>Leaa Depriciation @ 10%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</si>
</sst>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3" fontId="0" fillId="0" borderId="0" xfId="0" applyNumberFormat="1"/>
    <xf numFmtId="3" fontId="2" fillId="0" borderId="0" xfId="0" applyNumberFormat="1" applyFont="1" applyAlignment="1">
      <alignment horizontal="right"/>
    </xf>
    <xf numFmtId="0" fontId="3" fillId="0" borderId="0" xfId="0" applyFont="1"/>
    <xf numFmtId="0" fontId="1" fillId="0" borderId="0" xfId="0" applyFont="1"/>
    <xf numFmtId="3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2" fillId="0" borderId="0" xfId="0" applyFont="1" applyAlignment="1">
      <alignment wrapText="1"/>
    </xf>
    <xf numFmtId="3" fontId="1" fillId="0" borderId="0" xfId="0" applyNumberFormat="1" applyFont="1"/>
    <xf numFmtId="0" fontId="4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3" fontId="4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T23"/>
  <sheetViews>
    <sheetView tabSelected="1" workbookViewId="0">
      <selection activeCell="F23" sqref="F23"/>
    </sheetView>
  </sheetViews>
  <sheetFormatPr defaultRowHeight="15"/>
  <cols>
    <col min="2" max="2" width="16.7109375" customWidth="1"/>
    <col min="3" max="3" width="10.140625" bestFit="1" customWidth="1"/>
    <col min="4" max="4" width="22.5703125" bestFit="1" customWidth="1"/>
    <col min="7" max="7" width="33.5703125" bestFit="1" customWidth="1"/>
    <col min="11" max="11" width="24.140625" bestFit="1" customWidth="1"/>
    <col min="12" max="12" width="12.5703125" bestFit="1" customWidth="1"/>
    <col min="13" max="13" width="21" customWidth="1"/>
    <col min="14" max="14" width="11.7109375" customWidth="1"/>
    <col min="15" max="15" width="11.5703125" bestFit="1" customWidth="1"/>
  </cols>
  <sheetData>
    <row r="2" spans="2:20" ht="15" customHeight="1">
      <c r="B2" s="13" t="s">
        <v>0</v>
      </c>
      <c r="C2" s="13"/>
      <c r="D2" s="13"/>
      <c r="E2" s="13"/>
      <c r="F2" s="13"/>
      <c r="G2" s="13" t="s">
        <v>0</v>
      </c>
      <c r="H2" s="13"/>
      <c r="I2" s="13"/>
      <c r="J2" s="13"/>
      <c r="K2" s="13" t="s">
        <v>0</v>
      </c>
      <c r="L2" s="13"/>
      <c r="M2" s="13"/>
      <c r="N2" s="13"/>
      <c r="O2" s="13"/>
      <c r="P2" s="13"/>
    </row>
    <row r="3" spans="2:20" ht="15.75">
      <c r="B3" s="13" t="s">
        <v>1</v>
      </c>
      <c r="C3" s="13"/>
      <c r="D3" s="13"/>
      <c r="E3" s="13"/>
      <c r="F3" s="13"/>
      <c r="G3" s="13" t="s">
        <v>18</v>
      </c>
      <c r="H3" s="13"/>
      <c r="I3" s="13"/>
      <c r="J3" s="13"/>
      <c r="K3" s="13" t="s">
        <v>30</v>
      </c>
      <c r="L3" s="13"/>
      <c r="M3" s="13"/>
      <c r="N3" s="13"/>
      <c r="O3" s="13"/>
      <c r="P3" s="13"/>
    </row>
    <row r="4" spans="2:20" ht="15.75">
      <c r="B4" s="13" t="s">
        <v>2</v>
      </c>
      <c r="C4" s="13"/>
      <c r="D4" s="13"/>
      <c r="E4" s="13"/>
      <c r="F4" s="13"/>
      <c r="G4" s="13" t="s">
        <v>2</v>
      </c>
      <c r="H4" s="13"/>
      <c r="I4" s="13"/>
      <c r="J4" s="13"/>
      <c r="K4" s="13" t="s">
        <v>31</v>
      </c>
      <c r="L4" s="13"/>
      <c r="M4" s="13"/>
      <c r="N4" s="13"/>
      <c r="O4" s="13"/>
      <c r="P4" s="13"/>
    </row>
    <row r="5" spans="2:20" s="5" customFormat="1" ht="15.75">
      <c r="B5" s="11" t="s">
        <v>4</v>
      </c>
      <c r="C5" s="11" t="s">
        <v>6</v>
      </c>
      <c r="D5" s="11" t="s">
        <v>5</v>
      </c>
      <c r="E5" s="11" t="s">
        <v>6</v>
      </c>
      <c r="F5" s="11"/>
      <c r="G5" s="1" t="s">
        <v>19</v>
      </c>
      <c r="H5" s="11" t="s">
        <v>6</v>
      </c>
      <c r="I5" s="11" t="s">
        <v>6</v>
      </c>
      <c r="J5" s="11"/>
      <c r="K5" s="4" t="s">
        <v>32</v>
      </c>
      <c r="L5" s="4" t="s">
        <v>33</v>
      </c>
      <c r="M5" s="4" t="s">
        <v>34</v>
      </c>
      <c r="N5" s="4"/>
      <c r="O5" s="4" t="s">
        <v>33</v>
      </c>
      <c r="P5" s="11"/>
    </row>
    <row r="6" spans="2:20" ht="15.75">
      <c r="B6" s="1" t="s">
        <v>7</v>
      </c>
      <c r="C6" s="3">
        <v>50000</v>
      </c>
      <c r="D6" s="1" t="s">
        <v>56</v>
      </c>
      <c r="E6" s="3">
        <v>150000</v>
      </c>
      <c r="F6" s="1"/>
      <c r="G6" s="1" t="s">
        <v>20</v>
      </c>
      <c r="H6" s="1"/>
      <c r="I6" s="1">
        <v>302147</v>
      </c>
      <c r="J6" s="1"/>
      <c r="K6" s="1" t="s">
        <v>35</v>
      </c>
      <c r="L6" s="6">
        <v>25825</v>
      </c>
      <c r="M6" s="1" t="s">
        <v>59</v>
      </c>
      <c r="N6" s="1">
        <v>30000</v>
      </c>
      <c r="O6" s="1"/>
      <c r="P6" s="1"/>
      <c r="T6" s="1"/>
    </row>
    <row r="7" spans="2:20" ht="15.75">
      <c r="B7" s="1" t="s">
        <v>8</v>
      </c>
      <c r="C7" s="3">
        <v>256825</v>
      </c>
      <c r="D7" s="1" t="s">
        <v>9</v>
      </c>
      <c r="E7" s="3">
        <v>16000</v>
      </c>
      <c r="F7" s="1"/>
      <c r="G7" s="1" t="s">
        <v>21</v>
      </c>
      <c r="H7" s="7">
        <v>0</v>
      </c>
      <c r="I7" s="1"/>
      <c r="J7" s="1"/>
      <c r="K7" s="1" t="s">
        <v>36</v>
      </c>
      <c r="L7" s="6">
        <v>120125</v>
      </c>
      <c r="M7" s="1" t="s">
        <v>39</v>
      </c>
      <c r="N7" s="1">
        <v>4500</v>
      </c>
      <c r="O7" s="1"/>
      <c r="P7" s="1"/>
      <c r="T7" s="1"/>
    </row>
    <row r="8" spans="2:20" ht="15.75">
      <c r="B8" s="1" t="s">
        <v>38</v>
      </c>
      <c r="C8" s="3">
        <v>40000</v>
      </c>
      <c r="D8" s="1" t="s">
        <v>10</v>
      </c>
      <c r="E8" s="3">
        <v>8000</v>
      </c>
      <c r="F8" s="1"/>
      <c r="G8" s="1" t="s">
        <v>61</v>
      </c>
      <c r="H8" s="3">
        <v>293413</v>
      </c>
      <c r="I8" s="1"/>
      <c r="J8" s="1"/>
      <c r="K8" s="1" t="s">
        <v>63</v>
      </c>
      <c r="L8" s="1">
        <v>45322</v>
      </c>
      <c r="M8" s="1" t="s">
        <v>40</v>
      </c>
      <c r="N8" s="6">
        <v>143413</v>
      </c>
      <c r="O8" s="6"/>
      <c r="P8" s="1"/>
      <c r="T8" s="1"/>
    </row>
    <row r="9" spans="2:20" ht="31.5">
      <c r="B9" s="1"/>
      <c r="C9" s="1"/>
      <c r="D9" s="1" t="s">
        <v>11</v>
      </c>
      <c r="E9" s="3">
        <v>30000</v>
      </c>
      <c r="F9" s="1"/>
      <c r="G9" s="1" t="s">
        <v>22</v>
      </c>
      <c r="H9" s="3">
        <v>8000</v>
      </c>
      <c r="I9" s="1"/>
      <c r="J9" s="1"/>
      <c r="K9" s="9" t="s">
        <v>37</v>
      </c>
      <c r="L9" s="1">
        <v>25000</v>
      </c>
      <c r="M9" s="1" t="s">
        <v>41</v>
      </c>
      <c r="N9" s="1"/>
      <c r="O9" s="6">
        <f>N6+N7+N8</f>
        <v>177913</v>
      </c>
      <c r="P9" s="1"/>
      <c r="T9" s="6"/>
    </row>
    <row r="10" spans="2:20" ht="15.75">
      <c r="B10" s="1"/>
      <c r="C10" s="1"/>
      <c r="D10" s="1" t="s">
        <v>12</v>
      </c>
      <c r="E10" s="3">
        <v>24000</v>
      </c>
      <c r="F10" s="1"/>
      <c r="G10" s="1" t="s">
        <v>23</v>
      </c>
      <c r="H10" s="3">
        <v>120125</v>
      </c>
      <c r="I10" s="1"/>
      <c r="J10" s="1"/>
      <c r="K10" s="1" t="s">
        <v>64</v>
      </c>
      <c r="L10" s="1">
        <f>L9*10%</f>
        <v>2500</v>
      </c>
      <c r="M10" s="1" t="s">
        <v>42</v>
      </c>
      <c r="N10" s="1"/>
      <c r="O10" s="1"/>
      <c r="P10" s="1"/>
    </row>
    <row r="11" spans="2:20" ht="15.75">
      <c r="B11" s="1"/>
      <c r="C11" s="1"/>
      <c r="D11" s="1" t="s">
        <v>14</v>
      </c>
      <c r="E11" s="3">
        <v>10000</v>
      </c>
      <c r="F11" s="1"/>
      <c r="G11" s="8" t="s">
        <v>24</v>
      </c>
      <c r="H11" s="1"/>
      <c r="I11" s="6">
        <f>H7+H8+H9-H10</f>
        <v>181288</v>
      </c>
      <c r="J11" s="1"/>
      <c r="K11" s="1"/>
      <c r="L11" s="1"/>
      <c r="M11" s="1" t="s">
        <v>43</v>
      </c>
      <c r="N11" s="6">
        <v>50000</v>
      </c>
      <c r="O11" s="1"/>
      <c r="P11" s="1"/>
    </row>
    <row r="12" spans="2:20" ht="15.75">
      <c r="B12" s="1"/>
      <c r="C12" s="1"/>
      <c r="D12" s="1" t="s">
        <v>13</v>
      </c>
      <c r="E12" s="3">
        <v>25000</v>
      </c>
      <c r="F12" s="1"/>
      <c r="G12" s="12" t="s">
        <v>62</v>
      </c>
      <c r="H12" s="11"/>
      <c r="I12" s="14">
        <f>I6-I11</f>
        <v>120859</v>
      </c>
      <c r="J12" s="1"/>
      <c r="K12" s="1"/>
      <c r="L12" s="1"/>
      <c r="M12" s="1" t="s">
        <v>44</v>
      </c>
      <c r="N12" s="1">
        <v>24000</v>
      </c>
      <c r="O12" s="1"/>
      <c r="P12" s="1"/>
    </row>
    <row r="13" spans="2:20" ht="31.5">
      <c r="B13" s="1"/>
      <c r="C13" s="1"/>
      <c r="D13" s="1" t="s">
        <v>57</v>
      </c>
      <c r="E13" s="3">
        <v>10000</v>
      </c>
      <c r="F13" s="1"/>
      <c r="G13" s="9" t="s">
        <v>58</v>
      </c>
      <c r="H13" s="1"/>
      <c r="I13" s="1">
        <f>16000+4500</f>
        <v>20500</v>
      </c>
      <c r="J13" s="1"/>
      <c r="K13" s="1"/>
      <c r="L13" s="1"/>
      <c r="M13" s="1" t="s">
        <v>45</v>
      </c>
      <c r="N13" s="6">
        <v>9859</v>
      </c>
      <c r="O13" s="1"/>
      <c r="P13" s="1"/>
    </row>
    <row r="14" spans="2:20" ht="15.75">
      <c r="B14" s="1"/>
      <c r="C14" s="1"/>
      <c r="D14" s="1" t="s">
        <v>15</v>
      </c>
      <c r="E14" s="3">
        <v>48000</v>
      </c>
      <c r="F14" s="1"/>
      <c r="G14" s="8" t="s">
        <v>25</v>
      </c>
      <c r="H14" s="1"/>
      <c r="I14" s="1">
        <v>30000</v>
      </c>
      <c r="J14" s="1"/>
      <c r="K14" s="1"/>
      <c r="L14" s="1"/>
      <c r="M14" s="1" t="s">
        <v>46</v>
      </c>
      <c r="N14" s="1"/>
      <c r="O14" s="6">
        <f>N11-N12+N13</f>
        <v>35859</v>
      </c>
      <c r="P14" s="1"/>
    </row>
    <row r="15" spans="2:20" ht="15.75">
      <c r="B15" s="1"/>
      <c r="C15" s="1"/>
      <c r="D15" s="1" t="s">
        <v>16</v>
      </c>
      <c r="E15" s="1">
        <v>25825</v>
      </c>
      <c r="F15" s="1"/>
      <c r="G15" s="8" t="s">
        <v>26</v>
      </c>
      <c r="H15" s="1"/>
      <c r="I15" s="1">
        <v>10000</v>
      </c>
      <c r="J15" s="1"/>
      <c r="K15" s="1"/>
      <c r="L15" s="1"/>
      <c r="M15" s="1"/>
      <c r="N15" s="1"/>
      <c r="O15" s="1"/>
      <c r="P15" s="1"/>
    </row>
    <row r="16" spans="2:20" ht="15.75">
      <c r="B16" s="11" t="s">
        <v>17</v>
      </c>
      <c r="C16" s="14">
        <f>SUM(C6:C15)</f>
        <v>346825</v>
      </c>
      <c r="D16" s="11" t="s">
        <v>17</v>
      </c>
      <c r="E16" s="14">
        <f>SUM(E6:E15)</f>
        <v>346825</v>
      </c>
      <c r="F16" s="1"/>
      <c r="G16" s="8" t="s">
        <v>27</v>
      </c>
      <c r="H16" s="1"/>
      <c r="I16" s="1">
        <v>48000</v>
      </c>
      <c r="J16" s="1"/>
      <c r="K16" s="11" t="s">
        <v>17</v>
      </c>
      <c r="L16" s="14">
        <f>L6+L7+L8+L9-L10</f>
        <v>213772</v>
      </c>
      <c r="M16" s="11" t="s">
        <v>17</v>
      </c>
      <c r="N16" s="11"/>
      <c r="O16" s="14">
        <f>O9+O14</f>
        <v>213772</v>
      </c>
      <c r="P16" s="1"/>
    </row>
    <row r="17" spans="2:16" ht="15.75">
      <c r="B17" s="1"/>
      <c r="C17" s="1"/>
      <c r="D17" s="1"/>
      <c r="E17" s="1"/>
      <c r="F17" s="1"/>
      <c r="G17" s="8" t="s">
        <v>28</v>
      </c>
      <c r="H17" s="1"/>
      <c r="I17" s="1">
        <v>2500</v>
      </c>
      <c r="J17" s="1"/>
      <c r="K17" s="1"/>
      <c r="L17" s="1"/>
      <c r="M17" s="1"/>
      <c r="N17" s="1"/>
      <c r="O17" s="1"/>
      <c r="P17" s="1"/>
    </row>
    <row r="18" spans="2:16" ht="15.75">
      <c r="B18" s="1"/>
      <c r="C18" s="1"/>
      <c r="D18" s="1"/>
      <c r="E18" s="1"/>
      <c r="F18" s="11"/>
      <c r="G18" s="12" t="s">
        <v>29</v>
      </c>
      <c r="H18" s="11"/>
      <c r="I18" s="14">
        <f>I12-I13-I14-I15-I16-I17</f>
        <v>9859</v>
      </c>
      <c r="J18" s="1"/>
      <c r="K18" s="1"/>
      <c r="L18" s="1"/>
      <c r="M18" s="1"/>
      <c r="N18" s="1"/>
      <c r="O18" s="1"/>
      <c r="P18" s="1"/>
    </row>
    <row r="23" spans="2:16" ht="15.75">
      <c r="I23" s="3"/>
      <c r="K23" s="6"/>
    </row>
  </sheetData>
  <mergeCells count="9">
    <mergeCell ref="K2:P2"/>
    <mergeCell ref="K3:P3"/>
    <mergeCell ref="K4:P4"/>
    <mergeCell ref="B2:F2"/>
    <mergeCell ref="B3:F3"/>
    <mergeCell ref="B4:F4"/>
    <mergeCell ref="G2:J2"/>
    <mergeCell ref="G3:J3"/>
    <mergeCell ref="G4:J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E12"/>
  <sheetViews>
    <sheetView workbookViewId="0">
      <selection activeCell="B35" sqref="B35"/>
    </sheetView>
  </sheetViews>
  <sheetFormatPr defaultRowHeight="15"/>
  <cols>
    <col min="2" max="2" width="20.5703125" bestFit="1" customWidth="1"/>
    <col min="4" max="4" width="25.7109375" bestFit="1" customWidth="1"/>
  </cols>
  <sheetData>
    <row r="2" spans="2:5" ht="15.75">
      <c r="B2" s="13" t="s">
        <v>47</v>
      </c>
      <c r="C2" s="13"/>
      <c r="D2" s="13"/>
      <c r="E2" s="13"/>
    </row>
    <row r="3" spans="2:5" ht="15.75">
      <c r="B3" s="1" t="s">
        <v>3</v>
      </c>
      <c r="C3" s="1" t="s">
        <v>48</v>
      </c>
      <c r="D3" s="1" t="s">
        <v>3</v>
      </c>
      <c r="E3" s="1" t="s">
        <v>48</v>
      </c>
    </row>
    <row r="4" spans="2:5" ht="15.75">
      <c r="B4" s="1" t="s">
        <v>49</v>
      </c>
      <c r="C4">
        <v>0</v>
      </c>
      <c r="D4" s="1" t="s">
        <v>50</v>
      </c>
      <c r="E4" s="6">
        <v>256825</v>
      </c>
    </row>
    <row r="5" spans="2:5" ht="15.75">
      <c r="B5" s="1" t="s">
        <v>51</v>
      </c>
      <c r="C5" s="6">
        <v>302147</v>
      </c>
      <c r="D5" s="1" t="s">
        <v>52</v>
      </c>
      <c r="E5" s="2">
        <f>C6-E4</f>
        <v>45322</v>
      </c>
    </row>
    <row r="6" spans="2:5" s="5" customFormat="1" ht="15.75">
      <c r="B6" s="11" t="s">
        <v>17</v>
      </c>
      <c r="C6" s="5">
        <f>SUM(C4:C5)</f>
        <v>302147</v>
      </c>
      <c r="D6" s="11" t="s">
        <v>17</v>
      </c>
      <c r="E6" s="10">
        <f>SUM(E4:E5)</f>
        <v>302147</v>
      </c>
    </row>
    <row r="8" spans="2:5" ht="15.75">
      <c r="B8" s="13" t="s">
        <v>53</v>
      </c>
      <c r="C8" s="13"/>
      <c r="D8" s="13"/>
      <c r="E8" s="13"/>
    </row>
    <row r="9" spans="2:5" ht="15.75">
      <c r="B9" s="1" t="s">
        <v>3</v>
      </c>
      <c r="C9" s="1" t="s">
        <v>48</v>
      </c>
      <c r="D9" s="1" t="s">
        <v>3</v>
      </c>
      <c r="E9" s="1" t="s">
        <v>48</v>
      </c>
    </row>
    <row r="10" spans="2:5" ht="15.75">
      <c r="B10" s="1" t="s">
        <v>55</v>
      </c>
      <c r="C10" s="6">
        <v>150000</v>
      </c>
      <c r="D10" s="1" t="s">
        <v>49</v>
      </c>
      <c r="E10">
        <v>0</v>
      </c>
    </row>
    <row r="11" spans="2:5" ht="15.75">
      <c r="B11" s="1" t="s">
        <v>60</v>
      </c>
      <c r="C11" s="6">
        <v>143413</v>
      </c>
      <c r="D11" s="1" t="s">
        <v>54</v>
      </c>
      <c r="E11" s="6">
        <v>293413</v>
      </c>
    </row>
    <row r="12" spans="2:5" ht="15.75">
      <c r="B12" s="11" t="s">
        <v>17</v>
      </c>
      <c r="C12" s="10">
        <f>SUM(C10:C11)</f>
        <v>293413</v>
      </c>
      <c r="D12" s="5"/>
      <c r="E12" s="5">
        <f>SUM(E10:E11)</f>
        <v>293413</v>
      </c>
    </row>
  </sheetData>
  <mergeCells count="2">
    <mergeCell ref="B2:E2"/>
    <mergeCell ref="B8:E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Requirnment</vt:lpstr>
      <vt:lpstr>Working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2014-05-13T17:09:15Z</dcterms:modified>
</cp:coreProperties>
</file>